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2100" windowWidth="24640" windowHeight="12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<sst xmlns="http://schemas.openxmlformats.org/spreadsheetml/2006/main" count="72" uniqueCount="38">
  <si>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(ppm)</t>
  </si>
  <si>
    <t>(uS)</t>
  </si>
  <si>
    <t>Eau préparée</t>
  </si>
  <si>
    <t>Eau distillée</t>
  </si>
  <si>
    <t>Sodium (Na)</t>
  </si>
  <si>
    <t>Calcium (Ca)</t>
  </si>
  <si>
    <t>Potassium (K)</t>
  </si>
  <si>
    <t>Magnesium (Mg)</t>
  </si>
  <si>
    <t>Eau municipale</t>
  </si>
  <si>
    <t>Acide Phos (H3PO4)</t>
  </si>
  <si>
    <t xml:space="preserve">   Eau idéale pour le brassage</t>
  </si>
  <si>
    <t>TOTAL TDS</t>
  </si>
  <si>
    <t>Eau idéale %</t>
  </si>
  <si>
    <t>TOTAL</t>
  </si>
  <si>
    <t>Total en %</t>
  </si>
  <si>
    <t>slider</t>
  </si>
  <si>
    <t xml:space="preserve">        vase communicant</t>
  </si>
  <si>
    <t>divergence</t>
  </si>
  <si>
    <t>dilution</t>
  </si>
  <si>
    <t>Miyamizu</t>
  </si>
  <si>
    <t>1e mélange</t>
  </si>
  <si>
    <t>ml</t>
  </si>
  <si>
    <t>%</t>
  </si>
  <si>
    <t>tasse</t>
  </si>
  <si>
    <t>ml excedent</t>
  </si>
  <si>
    <t>Fluor</t>
  </si>
  <si>
    <t>HCO3</t>
  </si>
  <si>
    <t>Chlorure (Cl)</t>
  </si>
  <si>
    <t>Mangenese (Mn)</t>
  </si>
  <si>
    <t>Fer (Fe)</t>
  </si>
  <si>
    <t>Cuivre</t>
  </si>
  <si>
    <t>Eau De L'aubier</t>
  </si>
  <si>
    <t>Eau Municipale</t>
  </si>
  <si>
    <t>Jus de poire</t>
  </si>
  <si>
    <t>Jus Saké#9 ml</t>
  </si>
  <si>
    <t>extra</t>
  </si>
  <si>
    <t>DE L'AUBIER</t>
  </si>
  <si>
    <t>©2011 Productions Versatiles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</si>
</sst>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"/>
    <numFmt numFmtId="173" formatCode="0.000"/>
    <numFmt numFmtId="174" formatCode="0.0"/>
    <numFmt numFmtId="175" formatCode="0.0%"/>
    <numFmt numFmtId="176" formatCode="_ * #,##0.00_)\ [$€-1]_ ;_ * \(#,##0.00\)\ [$€-1]_ ;_ * &quot;-&quot;??_)\ [$€-1]_ "/>
    <numFmt numFmtId="177" formatCode="0.000%"/>
    <numFmt numFmtId="178" formatCode="0.00000"/>
    <numFmt numFmtId="179" formatCode="_ * #,##0.000_)\ _$_ ;_ * \(#,##0.000\)\ _$_ ;_ * &quot;-&quot;??_)\ _$_ ;_ @_ "/>
    <numFmt numFmtId="180" formatCode="0.000000"/>
    <numFmt numFmtId="181" formatCode="0.00000000"/>
    <numFmt numFmtId="182" formatCode="0.0000000"/>
    <numFmt numFmtId="183" formatCode="_ * #,##0.0000_)\ _$_ ;_ * \(#,##0.0000\)\ _$_ ;_ * &quot;-&quot;??_)\ _$_ ;_ @_ "/>
    <numFmt numFmtId="184" formatCode="0.0000000000"/>
    <numFmt numFmtId="185" formatCode="0.000000000"/>
    <numFmt numFmtId="186" formatCode="0.0000000000000"/>
    <numFmt numFmtId="187" formatCode="0.00000000000000"/>
    <numFmt numFmtId="188" formatCode="0.000000000000"/>
    <numFmt numFmtId="189" formatCode="0.00000000000"/>
    <numFmt numFmtId="190" formatCode="0.0000%"/>
    <numFmt numFmtId="191" formatCode="0.00000%"/>
    <numFmt numFmtId="192" formatCode="0.000000%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58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9" fontId="2" fillId="0" borderId="0" xfId="58" applyNumberFormat="1" applyFont="1" applyFill="1" applyAlignment="1">
      <alignment horizontal="center"/>
    </xf>
    <xf numFmtId="9" fontId="2" fillId="0" borderId="0" xfId="58" applyFont="1" applyFill="1" applyAlignment="1">
      <alignment horizontal="center"/>
    </xf>
    <xf numFmtId="175" fontId="2" fillId="0" borderId="0" xfId="58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0" xfId="42" applyNumberFormat="1" applyFont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58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0" xfId="58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N48"/>
  <sheetViews>
    <sheetView tabSelected="1" workbookViewId="0" topLeftCell="A2">
      <selection activeCell="H42" sqref="H42"/>
    </sheetView>
  </sheetViews>
  <sheetFormatPr defaultColWidth="12.7109375" defaultRowHeight="12.75"/>
  <cols>
    <col min="1" max="10" width="12.7109375" style="1" customWidth="1"/>
    <col min="11" max="11" width="15.7109375" style="1" bestFit="1" customWidth="1"/>
    <col min="12" max="16384" width="12.7109375" style="1" customWidth="1"/>
  </cols>
  <sheetData>
    <row r="6" spans="2:6" ht="12">
      <c r="B6" s="1" t="s">
        <v>15</v>
      </c>
      <c r="C6" s="2" t="s">
        <v>16</v>
      </c>
      <c r="E6" s="1" t="s">
        <v>34</v>
      </c>
      <c r="F6" s="1">
        <f>E7/(G36+E7)</f>
        <v>0.01088139281828074</v>
      </c>
    </row>
    <row r="7" spans="2:6" ht="12">
      <c r="B7" s="1">
        <v>91</v>
      </c>
      <c r="C7" s="4">
        <f>B7/100</f>
        <v>0.91</v>
      </c>
      <c r="D7" s="4">
        <f>1-C7</f>
        <v>0.08999999999999997</v>
      </c>
      <c r="E7" s="39">
        <v>40</v>
      </c>
      <c r="F7" s="1">
        <f>(E7+G36)/G36</f>
        <v>1.011001100110011</v>
      </c>
    </row>
    <row r="10" spans="3:12" ht="12">
      <c r="C10" s="11" t="s">
        <v>32</v>
      </c>
      <c r="D10" s="11" t="s">
        <v>31</v>
      </c>
      <c r="E10" s="1" t="s">
        <v>33</v>
      </c>
      <c r="F10" s="1" t="s">
        <v>20</v>
      </c>
      <c r="G10" s="15" t="s">
        <v>14</v>
      </c>
      <c r="H10" s="15" t="s">
        <v>12</v>
      </c>
      <c r="I10" s="8" t="s">
        <v>17</v>
      </c>
      <c r="J10" s="1" t="s">
        <v>3</v>
      </c>
      <c r="K10" s="7" t="s">
        <v>2</v>
      </c>
      <c r="L10" s="2" t="s">
        <v>10</v>
      </c>
    </row>
    <row r="11" spans="11:13" ht="12">
      <c r="K11" s="7"/>
      <c r="L11" s="1" t="s">
        <v>0</v>
      </c>
      <c r="M11" s="1" t="s">
        <v>1</v>
      </c>
    </row>
    <row r="12" spans="2:14" ht="12">
      <c r="B12" s="11" t="s">
        <v>27</v>
      </c>
      <c r="C12" s="1">
        <v>82</v>
      </c>
      <c r="D12" s="6">
        <v>6</v>
      </c>
      <c r="E12" s="6">
        <v>0</v>
      </c>
      <c r="F12" s="6">
        <f>C12*C7/F7+D12*D7/F7+E12*F6</f>
        <v>74.34215451577802</v>
      </c>
      <c r="G12" s="12">
        <f>F12/F19</f>
        <v>0.44811636300135327</v>
      </c>
      <c r="H12" s="13">
        <f>L12/L19</f>
        <v>0.3697749196141479</v>
      </c>
      <c r="I12" s="38">
        <f aca="true" t="shared" si="0" ref="I12:I17">ABS(G12-H12)</f>
        <v>0.07834144338720539</v>
      </c>
      <c r="J12" s="1">
        <v>0</v>
      </c>
      <c r="K12" s="24">
        <f>F12*I34</f>
        <v>37.91449880304679</v>
      </c>
      <c r="L12" s="25">
        <f aca="true" t="shared" si="1" ref="L12:L17">M12*0.67</f>
        <v>30.82</v>
      </c>
      <c r="M12" s="1">
        <v>46</v>
      </c>
      <c r="N12" s="2" t="s">
        <v>27</v>
      </c>
    </row>
    <row r="13" spans="2:14" ht="12">
      <c r="B13" s="11" t="s">
        <v>4</v>
      </c>
      <c r="C13" s="1">
        <v>45</v>
      </c>
      <c r="D13" s="6">
        <v>2</v>
      </c>
      <c r="E13" s="6">
        <v>30</v>
      </c>
      <c r="F13" s="6">
        <f>C13*C7/F7+D13*D7/F7+E13*F6</f>
        <v>41.00889009793254</v>
      </c>
      <c r="G13" s="12">
        <f>F13/F19</f>
        <v>0.24719158061941218</v>
      </c>
      <c r="H13" s="13">
        <f>L13/L19</f>
        <v>0.2572347266881029</v>
      </c>
      <c r="I13" s="38">
        <f t="shared" si="0"/>
        <v>0.010043146068690695</v>
      </c>
      <c r="J13" s="1">
        <v>0</v>
      </c>
      <c r="K13" s="17">
        <f>F13*I34</f>
        <v>20.914533949945596</v>
      </c>
      <c r="L13" s="18">
        <f t="shared" si="1"/>
        <v>21.44</v>
      </c>
      <c r="M13" s="1">
        <v>32</v>
      </c>
      <c r="N13" s="2" t="s">
        <v>4</v>
      </c>
    </row>
    <row r="14" spans="2:14" ht="12">
      <c r="B14" s="11" t="s">
        <v>5</v>
      </c>
      <c r="C14" s="1">
        <v>31</v>
      </c>
      <c r="D14" s="6">
        <v>2</v>
      </c>
      <c r="E14" s="6">
        <v>70</v>
      </c>
      <c r="F14" s="6">
        <f>C14*C7/F7+D14*D7/F7+E14*F6</f>
        <v>28.842774755168662</v>
      </c>
      <c r="G14" s="12">
        <f>F14/F19</f>
        <v>0.17385720667283466</v>
      </c>
      <c r="H14" s="13">
        <f>L14/L19</f>
        <v>0.21704180064308679</v>
      </c>
      <c r="I14" s="38">
        <f t="shared" si="0"/>
        <v>0.04318459397025212</v>
      </c>
      <c r="J14" s="1">
        <v>0</v>
      </c>
      <c r="K14" s="17">
        <f>F14*I34</f>
        <v>14.709815125136018</v>
      </c>
      <c r="L14" s="18">
        <f t="shared" si="1"/>
        <v>18.09</v>
      </c>
      <c r="M14" s="1">
        <v>27</v>
      </c>
      <c r="N14" s="2" t="s">
        <v>5</v>
      </c>
    </row>
    <row r="15" spans="2:14" ht="12">
      <c r="B15" s="11" t="s">
        <v>6</v>
      </c>
      <c r="C15" s="1">
        <v>0.9</v>
      </c>
      <c r="D15" s="6">
        <v>15.4</v>
      </c>
      <c r="E15" s="6">
        <v>1000</v>
      </c>
      <c r="F15" s="6">
        <f>C15*C7/F7+D15*D7/F7+E15*F6</f>
        <v>13.06239934711643</v>
      </c>
      <c r="G15" s="12">
        <f>F15/F19</f>
        <v>0.07873695517203168</v>
      </c>
      <c r="H15" s="13">
        <f>L15/L19</f>
        <v>0.09646302250803858</v>
      </c>
      <c r="I15" s="38">
        <f t="shared" si="0"/>
        <v>0.0177260673360069</v>
      </c>
      <c r="J15" s="1">
        <v>0</v>
      </c>
      <c r="K15" s="19">
        <f>F15*I34</f>
        <v>6.66182366702938</v>
      </c>
      <c r="L15" s="20">
        <f t="shared" si="1"/>
        <v>8.040000000000001</v>
      </c>
      <c r="M15" s="1">
        <v>12</v>
      </c>
      <c r="N15" s="2" t="s">
        <v>6</v>
      </c>
    </row>
    <row r="16" spans="2:14" ht="12">
      <c r="B16" s="11" t="s">
        <v>7</v>
      </c>
      <c r="C16" s="1">
        <v>9.3</v>
      </c>
      <c r="D16" s="6">
        <v>2</v>
      </c>
      <c r="E16" s="6">
        <v>50</v>
      </c>
      <c r="F16" s="6">
        <f>C16*C7+D16*D7</f>
        <v>8.643</v>
      </c>
      <c r="G16" s="12">
        <f>F16/F19</f>
        <v>0.05209789453436805</v>
      </c>
      <c r="H16" s="13">
        <f>L16/L19</f>
        <v>0.0562700964630225</v>
      </c>
      <c r="I16" s="38">
        <f t="shared" si="0"/>
        <v>0.004172201928654452</v>
      </c>
      <c r="J16" s="1">
        <v>0</v>
      </c>
      <c r="K16" s="19">
        <f>F16*I34</f>
        <v>4.40793</v>
      </c>
      <c r="L16" s="20">
        <f t="shared" si="1"/>
        <v>4.69</v>
      </c>
      <c r="M16" s="1">
        <v>7</v>
      </c>
      <c r="N16" s="2" t="s">
        <v>7</v>
      </c>
    </row>
    <row r="17" spans="2:14" ht="12">
      <c r="B17" s="11" t="s">
        <v>9</v>
      </c>
      <c r="C17" s="1">
        <v>0</v>
      </c>
      <c r="D17" s="6">
        <v>0</v>
      </c>
      <c r="E17" s="6">
        <v>0</v>
      </c>
      <c r="F17" s="5">
        <f>C17*C7+D17*D7</f>
        <v>0</v>
      </c>
      <c r="G17" s="14">
        <f>F17/F19</f>
        <v>0</v>
      </c>
      <c r="H17" s="13">
        <f>L17/L19</f>
        <v>0.0032154340836012857</v>
      </c>
      <c r="I17" s="38">
        <f t="shared" si="0"/>
        <v>0.0032154340836012857</v>
      </c>
      <c r="J17" s="1">
        <v>0</v>
      </c>
      <c r="K17" s="19">
        <f>F17*I34</f>
        <v>0</v>
      </c>
      <c r="L17" s="20">
        <f t="shared" si="1"/>
        <v>0.268</v>
      </c>
      <c r="M17" s="1">
        <v>0.4</v>
      </c>
      <c r="N17" s="2" t="s">
        <v>9</v>
      </c>
    </row>
    <row r="18" spans="2:12" ht="12">
      <c r="B18" s="11"/>
      <c r="K18" s="21"/>
      <c r="L18" s="16"/>
    </row>
    <row r="19" spans="2:14" ht="12">
      <c r="B19" s="11" t="s">
        <v>11</v>
      </c>
      <c r="C19" s="6">
        <f aca="true" t="shared" si="2" ref="C19:I19">SUM(C12:C17)</f>
        <v>168.20000000000002</v>
      </c>
      <c r="D19" s="6">
        <f t="shared" si="2"/>
        <v>27.4</v>
      </c>
      <c r="E19" s="6"/>
      <c r="F19" s="6">
        <f t="shared" si="2"/>
        <v>165.8992187159957</v>
      </c>
      <c r="G19" s="9">
        <f t="shared" si="2"/>
        <v>0.9999999999999999</v>
      </c>
      <c r="H19" s="10">
        <f t="shared" si="2"/>
        <v>0.9999999999999999</v>
      </c>
      <c r="I19" s="40">
        <f t="shared" si="2"/>
        <v>0.15668288677441083</v>
      </c>
      <c r="K19" s="22">
        <f>SUM(K12:K17)</f>
        <v>84.6086015451578</v>
      </c>
      <c r="L19" s="23">
        <f>SUM(L12:L17)</f>
        <v>83.34800000000001</v>
      </c>
      <c r="N19" s="1" t="s">
        <v>11</v>
      </c>
    </row>
    <row r="21" spans="2:11" ht="12">
      <c r="B21" s="11" t="s">
        <v>29</v>
      </c>
      <c r="C21" s="1">
        <v>0.018</v>
      </c>
      <c r="D21" s="1">
        <v>0.3</v>
      </c>
      <c r="E21" s="1">
        <v>2</v>
      </c>
      <c r="F21" s="3">
        <f>C21*C7/F7+D21*D7/F7+E21*F6</f>
        <v>0.06467075081610445</v>
      </c>
      <c r="J21" s="11" t="s">
        <v>29</v>
      </c>
      <c r="K21" s="3">
        <f>F21*I34</f>
        <v>0.03298208291621327</v>
      </c>
    </row>
    <row r="22" spans="2:11" ht="12">
      <c r="B22" s="11" t="s">
        <v>28</v>
      </c>
      <c r="C22" s="1">
        <v>0.01</v>
      </c>
      <c r="D22" s="1">
        <v>0.016</v>
      </c>
      <c r="F22" s="3">
        <f>C22*C7/F7+D22*D7/F7</f>
        <v>0.010425310119695321</v>
      </c>
      <c r="J22" s="11" t="s">
        <v>28</v>
      </c>
      <c r="K22" s="3">
        <f>F22*I34</f>
        <v>0.005316908161044614</v>
      </c>
    </row>
    <row r="24" spans="2:11" ht="12">
      <c r="B24" s="11" t="s">
        <v>30</v>
      </c>
      <c r="C24" s="4">
        <v>0.569</v>
      </c>
      <c r="D24" s="1">
        <v>0.003</v>
      </c>
      <c r="E24" s="4">
        <v>0.082</v>
      </c>
      <c r="F24" s="4">
        <f>C24*C7/F7+D24*D7/F7+E24*F6</f>
        <v>0.5133150598476606</v>
      </c>
      <c r="J24" s="11" t="s">
        <v>30</v>
      </c>
      <c r="K24" s="4">
        <f>F24*I34</f>
        <v>0.2617906805223069</v>
      </c>
    </row>
    <row r="25" spans="2:11" ht="12">
      <c r="B25" s="11" t="s">
        <v>25</v>
      </c>
      <c r="C25" s="26">
        <v>0.1</v>
      </c>
      <c r="D25" s="1">
        <v>0.0001</v>
      </c>
      <c r="F25" s="4">
        <f>C25*C7/F7+D25*D7/F7</f>
        <v>0.0900186953210011</v>
      </c>
      <c r="J25" s="11" t="s">
        <v>25</v>
      </c>
      <c r="K25" s="4">
        <f>F25*I34</f>
        <v>0.04590953461371056</v>
      </c>
    </row>
    <row r="26" spans="2:11" ht="12">
      <c r="B26" s="11" t="s">
        <v>26</v>
      </c>
      <c r="C26" s="6">
        <f>0*D7*I34</f>
        <v>0</v>
      </c>
      <c r="D26" s="1">
        <v>35</v>
      </c>
      <c r="F26" s="4">
        <f>C26*C7/F7+D26*D7/F7</f>
        <v>3.1157236126224146</v>
      </c>
      <c r="J26" s="11" t="s">
        <v>26</v>
      </c>
      <c r="K26" s="4">
        <f>F26*I34</f>
        <v>1.5890190424374315</v>
      </c>
    </row>
    <row r="27" spans="2:3" ht="12">
      <c r="B27" s="11"/>
      <c r="C27" s="6"/>
    </row>
    <row r="28" spans="2:3" ht="12">
      <c r="B28" s="11"/>
      <c r="C28" s="3"/>
    </row>
    <row r="29" spans="2:7" ht="12">
      <c r="B29" s="11"/>
      <c r="C29" s="3"/>
      <c r="G29" s="37"/>
    </row>
    <row r="32" spans="10:12" ht="12">
      <c r="J32" s="6"/>
      <c r="K32" s="6"/>
      <c r="L32" s="6"/>
    </row>
    <row r="33" spans="2:13" ht="12">
      <c r="B33" s="30"/>
      <c r="C33" s="31" t="s">
        <v>8</v>
      </c>
      <c r="D33" s="32" t="s">
        <v>31</v>
      </c>
      <c r="E33" s="32" t="s">
        <v>33</v>
      </c>
      <c r="F33" s="32" t="s">
        <v>3</v>
      </c>
      <c r="G33" s="33" t="s">
        <v>13</v>
      </c>
      <c r="H33" s="1" t="s">
        <v>15</v>
      </c>
      <c r="I33" s="1" t="s">
        <v>20</v>
      </c>
      <c r="J33" s="1" t="s">
        <v>18</v>
      </c>
      <c r="K33" s="8" t="s">
        <v>17</v>
      </c>
      <c r="L33" s="1" t="s">
        <v>19</v>
      </c>
      <c r="M33" s="1" t="s">
        <v>19</v>
      </c>
    </row>
    <row r="34" spans="2:13" ht="12">
      <c r="B34" s="21"/>
      <c r="C34" s="27"/>
      <c r="D34" s="27"/>
      <c r="E34" s="27"/>
      <c r="F34" s="27"/>
      <c r="G34" s="16"/>
      <c r="H34" s="1">
        <v>51</v>
      </c>
      <c r="I34" s="4">
        <f>H34/100</f>
        <v>0.51</v>
      </c>
      <c r="J34" s="4">
        <f>1-I34</f>
        <v>0.49</v>
      </c>
      <c r="L34" s="1" t="s">
        <v>0</v>
      </c>
      <c r="M34" s="1" t="s">
        <v>1</v>
      </c>
    </row>
    <row r="35" spans="2:14" ht="12">
      <c r="B35" s="21" t="s">
        <v>22</v>
      </c>
      <c r="C35" s="28">
        <f>I34*C7</f>
        <v>0.4641</v>
      </c>
      <c r="D35" s="28">
        <f>I34*D7</f>
        <v>0.04589999999999998</v>
      </c>
      <c r="E35" s="28" t="s">
        <v>35</v>
      </c>
      <c r="F35" s="28">
        <f>J34</f>
        <v>0.49</v>
      </c>
      <c r="G35" s="34">
        <v>1</v>
      </c>
      <c r="K35" s="6">
        <f aca="true" t="shared" si="3" ref="K35:K40">ABS(K12-L12)</f>
        <v>7.09449880304679</v>
      </c>
      <c r="L35" s="6">
        <f aca="true" t="shared" si="4" ref="L35:L40">M35*0.67</f>
        <v>21.44</v>
      </c>
      <c r="M35" s="1">
        <v>32</v>
      </c>
      <c r="N35" s="2" t="s">
        <v>27</v>
      </c>
    </row>
    <row r="36" spans="2:14" ht="12">
      <c r="B36" s="21" t="s">
        <v>21</v>
      </c>
      <c r="C36" s="29">
        <f>G36*C35</f>
        <v>1687.4676</v>
      </c>
      <c r="D36" s="29">
        <f>G36*D35</f>
        <v>166.89239999999992</v>
      </c>
      <c r="E36" s="29">
        <f>E7</f>
        <v>40</v>
      </c>
      <c r="F36" s="29">
        <f>G36*F35</f>
        <v>1781.6399999999999</v>
      </c>
      <c r="G36" s="16">
        <v>3636</v>
      </c>
      <c r="K36" s="6">
        <f t="shared" si="3"/>
        <v>0.5254660500544048</v>
      </c>
      <c r="L36" s="6">
        <f t="shared" si="4"/>
        <v>21.44</v>
      </c>
      <c r="M36" s="1">
        <v>32</v>
      </c>
      <c r="N36" s="2" t="s">
        <v>4</v>
      </c>
    </row>
    <row r="37" spans="2:14" ht="12">
      <c r="B37" s="21"/>
      <c r="C37" s="29"/>
      <c r="D37" s="29"/>
      <c r="E37" s="29"/>
      <c r="F37" s="29"/>
      <c r="G37" s="16"/>
      <c r="K37" s="6">
        <f t="shared" si="3"/>
        <v>3.380184874863982</v>
      </c>
      <c r="L37" s="6">
        <f t="shared" si="4"/>
        <v>24.790000000000003</v>
      </c>
      <c r="M37" s="1">
        <v>37</v>
      </c>
      <c r="N37" s="2" t="s">
        <v>5</v>
      </c>
    </row>
    <row r="38" spans="2:14" ht="12">
      <c r="B38" s="21" t="s">
        <v>23</v>
      </c>
      <c r="C38" s="29">
        <f>ROUNDDOWN(C36/250,0.9)</f>
        <v>6</v>
      </c>
      <c r="D38" s="29">
        <f>ROUNDDOWN(D36/250,0.9)</f>
        <v>0</v>
      </c>
      <c r="E38" s="29"/>
      <c r="F38" s="29">
        <f>ROUNDDOWN(F36/250,0.9)</f>
        <v>7</v>
      </c>
      <c r="G38" s="18">
        <f>ROUNDDOWN(G36/250,0.9)</f>
        <v>14</v>
      </c>
      <c r="K38" s="6">
        <f t="shared" si="3"/>
        <v>1.3781763329706207</v>
      </c>
      <c r="L38" s="6">
        <f t="shared" si="4"/>
        <v>13.4</v>
      </c>
      <c r="M38" s="1">
        <v>20</v>
      </c>
      <c r="N38" s="2" t="s">
        <v>6</v>
      </c>
    </row>
    <row r="39" spans="2:14" ht="12">
      <c r="B39" s="35" t="s">
        <v>24</v>
      </c>
      <c r="C39" s="36">
        <f>(C36/250-C38)*250</f>
        <v>187.46759999999995</v>
      </c>
      <c r="D39" s="36">
        <f>(D36/250-D38)*250</f>
        <v>166.89239999999992</v>
      </c>
      <c r="E39" s="36"/>
      <c r="F39" s="36">
        <f>(F36/250-F38)*250</f>
        <v>31.63999999999989</v>
      </c>
      <c r="G39" s="23">
        <f>(G36/250-G38)*250</f>
        <v>136.0000000000001</v>
      </c>
      <c r="K39" s="6">
        <f t="shared" si="3"/>
        <v>0.28207000000000004</v>
      </c>
      <c r="L39" s="6">
        <f t="shared" si="4"/>
        <v>3.752</v>
      </c>
      <c r="M39" s="1">
        <v>5.6</v>
      </c>
      <c r="N39" s="2" t="s">
        <v>7</v>
      </c>
    </row>
    <row r="40" spans="7:14" ht="12">
      <c r="G40" s="3"/>
      <c r="K40" s="5">
        <f t="shared" si="3"/>
        <v>0.268</v>
      </c>
      <c r="L40" s="6">
        <f t="shared" si="4"/>
        <v>3.4840000000000004</v>
      </c>
      <c r="M40" s="1">
        <v>5.2</v>
      </c>
      <c r="N40" s="2" t="s">
        <v>9</v>
      </c>
    </row>
    <row r="41" spans="3:11" ht="12">
      <c r="C41" s="6"/>
      <c r="K41" s="6"/>
    </row>
    <row r="42" spans="2:14" ht="12">
      <c r="B42" s="1" t="s">
        <v>36</v>
      </c>
      <c r="C42" s="1">
        <v>2013</v>
      </c>
      <c r="D42" s="1">
        <v>2014</v>
      </c>
      <c r="K42" s="5">
        <f>SUM(K35:K40)</f>
        <v>12.9283960609358</v>
      </c>
      <c r="L42" s="6">
        <f>SUM(L35:L40)</f>
        <v>88.306</v>
      </c>
      <c r="M42" s="6">
        <f>SUM(M35:M40)</f>
        <v>131.79999999999998</v>
      </c>
      <c r="N42" s="1" t="s">
        <v>11</v>
      </c>
    </row>
    <row r="43" spans="2:7" ht="12">
      <c r="B43" s="11" t="s">
        <v>27</v>
      </c>
      <c r="C43" s="1">
        <v>8</v>
      </c>
      <c r="D43" s="1">
        <v>6</v>
      </c>
      <c r="G43" s="10"/>
    </row>
    <row r="44" spans="2:4" ht="12">
      <c r="B44" s="11" t="s">
        <v>4</v>
      </c>
      <c r="C44" s="1">
        <v>2</v>
      </c>
      <c r="D44" s="1">
        <v>2</v>
      </c>
    </row>
    <row r="45" spans="2:11" ht="12">
      <c r="B45" s="11" t="s">
        <v>5</v>
      </c>
      <c r="C45" s="1">
        <v>2.3</v>
      </c>
      <c r="D45" s="1">
        <v>2</v>
      </c>
      <c r="K45" s="5"/>
    </row>
    <row r="46" spans="2:4" ht="12">
      <c r="B46" s="11" t="s">
        <v>6</v>
      </c>
      <c r="C46" s="1">
        <v>27.8</v>
      </c>
      <c r="D46" s="1">
        <v>14.3</v>
      </c>
    </row>
    <row r="47" spans="2:6" ht="12">
      <c r="B47" s="11" t="s">
        <v>7</v>
      </c>
      <c r="C47" s="1">
        <v>2</v>
      </c>
      <c r="D47" s="1">
        <v>2</v>
      </c>
      <c r="F47" s="41" t="s">
        <v>37</v>
      </c>
    </row>
    <row r="48" ht="12">
      <c r="B48" s="11" t="s">
        <v>9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Paquette</dc:creator>
  <cp:keywords/>
  <dc:description/>
  <cp:lastModifiedBy>Stéphane Paquette</cp:lastModifiedBy>
  <dcterms:created xsi:type="dcterms:W3CDTF">2010-10-17T20:39:47Z</dcterms:created>
  <dcterms:modified xsi:type="dcterms:W3CDTF">2015-05-18T07:36:00Z</dcterms:modified>
  <cp:category/>
  <cp:version/>
  <cp:contentType/>
  <cp:contentStatus/>
</cp:coreProperties>
</file>